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<sst xmlns="http://schemas.openxmlformats.org/spreadsheetml/2006/main" count="92" uniqueCount="71">
  <si>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</si>
  <si>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</si>
  <si>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</si>
  <si>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</si>
  <si>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</si>
  <si>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</si>
  <si>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</si>
  <si>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</si>
  <si>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</si>
  <si>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</si>
  <si>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</si>
  <si>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</si>
  <si>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</si>
  <si>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</si>
  <si>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</si>
  <si>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</si>
  <si>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</si>
  <si>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</si>
  <si>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</si>
  <si>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</si>
  <si>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</si>
  <si>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</si>
  <si>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</si>
  <si>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</si>
  <si>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</si>
  <si>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</si>
  <si>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</si>
  <si>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</si>
  <si>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</si>
  <si>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</si>
  <si>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</si>
  <si>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</si>
  <si>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</si>
  <si>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</si>
  <si>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</si>
  <si>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</si>
  <si>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</si>
  <si>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</si>
  <si>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</si>
  <si>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</si>
  <si>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</si>
  <si>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</si>
  <si>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</si>
  <si>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</si>
  <si>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</si>
  <si>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</si>
  <si>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</si>
  <si>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</si>
  <si>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</si>
  <si>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</si>
  <si>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</si>
  <si>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</si>
  <si>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</si>
  <si>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</si>
  <si>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</si>
  <si>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</si>
  <si>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</si>
  <si>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</si>
  <si>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</si>
  <si>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</si>
  <si>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</si>
  <si>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</si>
  <si>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</si>
  <si>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</si>
  <si>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</si>
  <si>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Other</t>
  </si>
  <si>
    <t>Coprporate level debt (interno consolidado)</t>
  </si>
  <si>
    <t>Total corporate level debt</t>
  </si>
  <si>
    <t>IRSA (50%)</t>
  </si>
  <si>
    <t>BV and MV as of September 30, 2006</t>
  </si>
  <si>
    <t>as of 9,30,06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</si>
</sst>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9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NAV as of 9/30/2006
US$2.2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10" sqref="A10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DATE(6,9,30)</f>
        <v>2465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69</v>
      </c>
      <c r="B5" s="1"/>
      <c r="C5" s="1"/>
      <c r="D5" s="1" t="s">
        <v>48</v>
      </c>
      <c r="E5" s="4">
        <v>537.03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9,30,06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70</v>
      </c>
      <c r="C9" s="38" t="str">
        <f>+B9</f>
        <v>as of 9,30,06</v>
      </c>
      <c r="D9" s="38" t="s">
        <v>21</v>
      </c>
      <c r="E9" s="38" t="s">
        <v>31</v>
      </c>
      <c r="F9" s="38" t="str">
        <f>+C9</f>
        <v>as of 9,30,06</v>
      </c>
      <c r="G9" s="38"/>
      <c r="H9" s="38" t="str">
        <f>+F9</f>
        <v>as of 9,30,06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187.46438746438747</v>
      </c>
      <c r="O10" s="10">
        <f>+N10/N17</f>
        <v>0.06616515017062362</v>
      </c>
      <c r="S10" t="s">
        <v>2</v>
      </c>
      <c r="T10" s="86">
        <f>+O10</f>
        <v>0.06616515017062362</v>
      </c>
    </row>
    <row r="11" spans="1:20" ht="15">
      <c r="A11" s="72" t="s">
        <v>64</v>
      </c>
      <c r="B11" s="9"/>
      <c r="C11" s="9"/>
      <c r="D11" s="9"/>
      <c r="E11" s="9"/>
      <c r="F11" s="9"/>
      <c r="G11" s="9"/>
      <c r="H11" s="4"/>
      <c r="I11" s="66">
        <v>100674</v>
      </c>
      <c r="J11" s="67">
        <f>(+I11/E$5)</f>
        <v>187.46438746438747</v>
      </c>
      <c r="K11" s="6">
        <f>+J11</f>
        <v>187.46438746438747</v>
      </c>
      <c r="L11" s="1"/>
      <c r="M11" t="s">
        <v>4</v>
      </c>
      <c r="N11" s="6">
        <f>+J20+J21</f>
        <v>231.75331184905872</v>
      </c>
      <c r="O11" s="10">
        <f aca="true" t="shared" si="0" ref="O11:O16">+N11/$N$17</f>
        <v>0.08179683025900228</v>
      </c>
      <c r="S11" t="s">
        <v>4</v>
      </c>
      <c r="T11" s="86">
        <f>+O11</f>
        <v>0.08179683025900228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1503.8463723611715</v>
      </c>
      <c r="O12" s="10">
        <f t="shared" si="0"/>
        <v>0.5307793251116929</v>
      </c>
      <c r="S12" t="s">
        <v>5</v>
      </c>
      <c r="T12" s="86">
        <f>+O12</f>
        <v>0.5307793251116929</v>
      </c>
    </row>
    <row r="13" spans="1:20" ht="14.25">
      <c r="A13" s="49" t="s">
        <v>16</v>
      </c>
      <c r="B13" s="29">
        <v>69037564665</v>
      </c>
      <c r="C13" s="39">
        <f>+C47</f>
        <v>4777081174.145578</v>
      </c>
      <c r="D13" s="29">
        <v>14307782107</v>
      </c>
      <c r="E13" s="9">
        <f>+D13/B13</f>
        <v>0.20724633286859873</v>
      </c>
      <c r="F13" s="39">
        <f>+C13*E13</f>
        <v>990032555.1572909</v>
      </c>
      <c r="G13" s="44"/>
      <c r="H13" s="4">
        <v>37.16</v>
      </c>
      <c r="I13" s="1">
        <f>+H13*D13/1000000</f>
        <v>531677.1830961199</v>
      </c>
      <c r="J13" s="5">
        <f>(+I13/E$5)</f>
        <v>990.0325551572909</v>
      </c>
      <c r="K13" s="6"/>
      <c r="L13" s="1"/>
      <c r="M13" t="s">
        <v>7</v>
      </c>
      <c r="N13" s="6">
        <f>+J18+J17</f>
        <v>581.7319127795467</v>
      </c>
      <c r="O13" s="10">
        <f t="shared" si="0"/>
        <v>0.2053210206413996</v>
      </c>
      <c r="S13" t="s">
        <v>7</v>
      </c>
      <c r="T13" s="86">
        <f>+O13</f>
        <v>0.2053210206413996</v>
      </c>
    </row>
    <row r="14" spans="1:20" ht="14.25">
      <c r="A14" s="49" t="s">
        <v>32</v>
      </c>
      <c r="B14" s="29">
        <f>+B53</f>
        <v>12138504795</v>
      </c>
      <c r="C14" s="39">
        <f>+C53</f>
        <v>966865099.082919</v>
      </c>
      <c r="D14" s="29">
        <f>+D53</f>
        <v>6412491982</v>
      </c>
      <c r="E14" s="9">
        <f>+E53</f>
        <v>0.5282769245715819</v>
      </c>
      <c r="F14" s="39">
        <f>+F53</f>
        <v>513813817.20388055</v>
      </c>
      <c r="G14" s="45"/>
      <c r="H14" s="45" t="s">
        <v>36</v>
      </c>
      <c r="I14" s="1">
        <f>+(+D49*G49/1000000)+(D50*G50/1000000)+(D51*G51/1000000)+(D52*G52/1000000)</f>
        <v>275933.434253</v>
      </c>
      <c r="J14" s="5">
        <f>(+I14/E$5)</f>
        <v>513.8138172038806</v>
      </c>
      <c r="K14" s="6">
        <f>+J14+J13</f>
        <v>1503.8463723611715</v>
      </c>
      <c r="L14" s="1"/>
      <c r="M14" t="s">
        <v>55</v>
      </c>
      <c r="N14" s="6">
        <f>+J23</f>
        <v>253.13985458376627</v>
      </c>
      <c r="O14" s="10">
        <f t="shared" si="0"/>
        <v>0.08934516426959509</v>
      </c>
      <c r="S14" t="s">
        <v>55</v>
      </c>
      <c r="T14" s="86">
        <f>+O14</f>
        <v>0.08934516426959509</v>
      </c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4.027707949276577</v>
      </c>
      <c r="O15" s="10">
        <f t="shared" si="0"/>
        <v>0.0014215708109249546</v>
      </c>
      <c r="S15" t="s">
        <v>65</v>
      </c>
      <c r="T15" s="86">
        <f>+O15+O16</f>
        <v>0.026592509547686327</v>
      </c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3">
        <f>+J29</f>
        <v>71.31631379997394</v>
      </c>
      <c r="O16" s="10">
        <f t="shared" si="0"/>
        <v>0.02517093873676137</v>
      </c>
      <c r="T16" s="10">
        <f>SUM(T10:T15)</f>
        <v>0.9999999999999997</v>
      </c>
    </row>
    <row r="17" spans="1:15" ht="14.25">
      <c r="A17" s="49" t="s">
        <v>8</v>
      </c>
      <c r="B17" s="29">
        <v>318502872</v>
      </c>
      <c r="C17" s="39">
        <f>(+B17*H17)/E$5</f>
        <v>1672491479.135244</v>
      </c>
      <c r="D17" s="82">
        <v>105284216</v>
      </c>
      <c r="E17" s="9">
        <f>+D17/B17</f>
        <v>0.3305597068525021</v>
      </c>
      <c r="F17" s="39">
        <f>+C17*E17</f>
        <v>552858293.0562538</v>
      </c>
      <c r="G17" s="4"/>
      <c r="H17" s="4">
        <v>2820</v>
      </c>
      <c r="I17" s="1">
        <f>+H17*D17/1000000</f>
        <v>296901.48912</v>
      </c>
      <c r="J17" s="5">
        <f>(+I17/E$5)</f>
        <v>552.8582930562538</v>
      </c>
      <c r="K17" s="6">
        <f>+J17+J18</f>
        <v>581.7319127795467</v>
      </c>
      <c r="L17" s="1"/>
      <c r="M17" t="s">
        <v>40</v>
      </c>
      <c r="N17" s="6">
        <f>SUM(N10:N16)</f>
        <v>2833.279860787182</v>
      </c>
      <c r="O17" s="10">
        <f>SUM(O10:O16)</f>
        <v>0.9999999999999997</v>
      </c>
    </row>
    <row r="18" spans="1:15" ht="14.25">
      <c r="A18" s="57" t="s">
        <v>63</v>
      </c>
      <c r="B18" s="64">
        <v>2900745246</v>
      </c>
      <c r="C18" s="62" t="s">
        <v>35</v>
      </c>
      <c r="D18" s="64">
        <f>2875456624+28005</f>
        <v>2875484629</v>
      </c>
      <c r="E18" s="65">
        <f>+D18/B18</f>
        <v>0.9912916802898037</v>
      </c>
      <c r="F18" s="62" t="s">
        <v>35</v>
      </c>
      <c r="G18" s="4"/>
      <c r="H18" s="69" t="s">
        <v>35</v>
      </c>
      <c r="I18" s="1">
        <v>15506</v>
      </c>
      <c r="J18" s="5">
        <f>(+I18/E$5)</f>
        <v>28.873619723292926</v>
      </c>
      <c r="K18" s="74" t="s">
        <v>39</v>
      </c>
      <c r="L18" s="1"/>
      <c r="M18" t="s">
        <v>12</v>
      </c>
      <c r="N18" s="6">
        <f>J35</f>
        <v>-663.6258682010316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138299262.0523993</v>
      </c>
      <c r="D20" s="29">
        <v>165809807</v>
      </c>
      <c r="E20" s="9">
        <f>+D20/B20</f>
        <v>0.7367255702720645</v>
      </c>
      <c r="F20" s="39">
        <f>+C20*E20</f>
        <v>101888602.70375958</v>
      </c>
      <c r="G20" s="4"/>
      <c r="H20" s="4">
        <v>330</v>
      </c>
      <c r="I20" s="1">
        <f>+H20*D20/1000000</f>
        <v>54717.23631</v>
      </c>
      <c r="J20" s="5">
        <f>(+I20/E$5)</f>
        <v>101.88860270375957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2284374148.2905984</v>
      </c>
      <c r="D21" s="29">
        <f>13459169-13000</f>
        <v>13446169</v>
      </c>
      <c r="E21" s="9">
        <f>+D21/B21</f>
        <v>0.05684914147819312</v>
      </c>
      <c r="F21" s="39">
        <f>+C21*E21</f>
        <v>129864709.14529915</v>
      </c>
      <c r="G21" s="44"/>
      <c r="H21" s="4">
        <v>5186.7</v>
      </c>
      <c r="I21" s="1">
        <f>+H21*D21/1000000</f>
        <v>69741.2447523</v>
      </c>
      <c r="J21" s="5">
        <f>(+I21/E$5)</f>
        <v>129.86470914529914</v>
      </c>
      <c r="K21" s="6">
        <f>+J21+J20</f>
        <v>231.75331184905872</v>
      </c>
      <c r="L21" s="1"/>
      <c r="M21" t="s">
        <v>13</v>
      </c>
      <c r="N21" s="6">
        <f>+N17+N18</f>
        <v>2169.6539925861503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5">
        <v>5541192887</v>
      </c>
      <c r="C23" s="76">
        <f>(+B23*H23)/E$5</f>
        <v>548516496.0484889</v>
      </c>
      <c r="D23" s="75">
        <v>2557255382</v>
      </c>
      <c r="E23" s="77">
        <f>+D23/B23</f>
        <v>0.4614990732409781</v>
      </c>
      <c r="F23" s="78">
        <f>+C23*E23</f>
        <v>253139854.58376625</v>
      </c>
      <c r="G23" s="79"/>
      <c r="H23" s="79">
        <v>53.16</v>
      </c>
      <c r="I23" s="1">
        <f>+H23*D23/1000000</f>
        <v>135943.69610712</v>
      </c>
      <c r="J23" s="5">
        <f>(+I23/E$5)</f>
        <v>253.13985458376627</v>
      </c>
      <c r="K23" s="6">
        <f>+J23</f>
        <v>253.13985458376627</v>
      </c>
      <c r="L23" s="1"/>
    </row>
    <row r="24" spans="1:14" ht="15">
      <c r="A24" s="51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f>+B25*E25</f>
        <v>8432024.5974</v>
      </c>
      <c r="E25" s="9">
        <v>0.8881</v>
      </c>
      <c r="F25" s="62" t="s">
        <v>35</v>
      </c>
      <c r="G25" s="4"/>
      <c r="H25" s="69" t="s">
        <v>35</v>
      </c>
      <c r="I25" s="1">
        <v>306</v>
      </c>
      <c r="J25" s="5">
        <f>(+I25/E$5)</f>
        <v>0.5698005698005698</v>
      </c>
      <c r="K25" s="74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1857</v>
      </c>
      <c r="J26" s="56">
        <f>(+I26/E$5)</f>
        <v>3.457907379476007</v>
      </c>
      <c r="K26" s="74" t="s">
        <v>39</v>
      </c>
      <c r="L26" s="1"/>
      <c r="M26" t="s">
        <v>59</v>
      </c>
      <c r="N26" s="35">
        <f>+N21*1000000</f>
        <v>2169653992.58615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4.027707949276577</v>
      </c>
      <c r="L27" s="1"/>
      <c r="M27" s="35"/>
      <c r="N27" s="35"/>
    </row>
    <row r="28" spans="1:14" ht="14.25">
      <c r="A28" s="32"/>
      <c r="B28" s="71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537.03</v>
      </c>
    </row>
    <row r="29" spans="1:14" ht="15">
      <c r="A29" s="31" t="s">
        <v>24</v>
      </c>
      <c r="B29" s="29"/>
      <c r="C29" s="83"/>
      <c r="D29" s="77"/>
      <c r="E29" s="29"/>
      <c r="F29" s="39"/>
      <c r="G29" s="9"/>
      <c r="H29" s="4"/>
      <c r="I29" s="63">
        <v>38299</v>
      </c>
      <c r="J29" s="56">
        <f>I29/E$5</f>
        <v>71.31631379997394</v>
      </c>
      <c r="K29" s="74" t="s">
        <v>39</v>
      </c>
      <c r="L29" s="1"/>
      <c r="N29" s="6"/>
    </row>
    <row r="30" spans="1:14" ht="12.75">
      <c r="A30" s="8"/>
      <c r="B30" s="29"/>
      <c r="C30" s="64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70">
        <f>+(N26*N28)/N24</f>
        <v>1079.120157063782</v>
      </c>
    </row>
    <row r="31" spans="1:14" ht="12.75">
      <c r="A31" s="8" t="s">
        <v>42</v>
      </c>
      <c r="B31" s="9"/>
      <c r="C31" s="64"/>
      <c r="D31" s="29"/>
      <c r="E31" s="9"/>
      <c r="F31" s="9"/>
      <c r="G31" s="9"/>
      <c r="H31" s="4"/>
      <c r="I31" s="3">
        <f>SUM(I11:I30)</f>
        <v>1521556.28363854</v>
      </c>
      <c r="J31" s="5">
        <f>SUM(J11:J30)</f>
        <v>2833.2798607871814</v>
      </c>
      <c r="K31" s="3"/>
      <c r="L31" s="1"/>
      <c r="N31" s="6"/>
    </row>
    <row r="32" spans="1:14" ht="12.75">
      <c r="A32" s="81" t="s">
        <v>41</v>
      </c>
      <c r="B32" s="1"/>
      <c r="C32" s="1"/>
      <c r="D32" s="1"/>
      <c r="E32" s="1"/>
      <c r="F32" s="1"/>
      <c r="G32" s="1"/>
      <c r="H32" s="1"/>
      <c r="I32" s="66">
        <f>+B59</f>
        <v>356387</v>
      </c>
      <c r="J32" s="67">
        <f>+I32/E5</f>
        <v>663.6258682010316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1521556.28363854</v>
      </c>
      <c r="J34" s="13">
        <f>I34/E$5</f>
        <v>2833.2798607871814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-356387</v>
      </c>
      <c r="J35" s="16">
        <f>I35/E$5</f>
        <v>-663.6258682010316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1165169.28363854</v>
      </c>
      <c r="J36" s="19">
        <f>+J34+J35</f>
        <v>2169.65399258615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679.99</v>
      </c>
      <c r="I39" s="23">
        <f>+H39*G39/1000000</f>
        <v>734212.45631921</v>
      </c>
      <c r="J39" s="24">
        <f>I39/E$5</f>
        <v>1367.1721436776531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-0.36986627897841307</v>
      </c>
      <c r="J40" s="1"/>
      <c r="K40" s="1"/>
      <c r="L40" s="68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70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9,30,06</v>
      </c>
      <c r="C46" s="61" t="str">
        <f>+B46</f>
        <v>as of 9,30,06</v>
      </c>
      <c r="D46" s="61" t="s">
        <v>21</v>
      </c>
      <c r="E46" s="61" t="s">
        <v>33</v>
      </c>
      <c r="F46" s="61" t="str">
        <f>+B46</f>
        <v>as of 9,30,06</v>
      </c>
      <c r="G46" s="61" t="str">
        <f>+F46</f>
        <v>as of 9,30,06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69037564665</v>
      </c>
      <c r="C47" s="1">
        <f>(+B47*G47)/E$5</f>
        <v>4777081174.145578</v>
      </c>
      <c r="D47" s="1">
        <f>+D13</f>
        <v>14307782107</v>
      </c>
      <c r="E47" s="34">
        <f>+D47/B47</f>
        <v>0.20724633286859873</v>
      </c>
      <c r="F47" s="41">
        <f>+C47*E47</f>
        <v>990032555.1572909</v>
      </c>
      <c r="G47" s="40">
        <f>+H13</f>
        <v>37.16</v>
      </c>
      <c r="I47" s="1"/>
      <c r="J47" s="5"/>
      <c r="K47" s="1"/>
      <c r="L47" s="68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23785521.45131557</v>
      </c>
      <c r="D49" s="1">
        <v>377528973</v>
      </c>
      <c r="E49" s="34">
        <f>+D49/B49</f>
        <v>0.6649999008477572</v>
      </c>
      <c r="F49" s="1">
        <f>+C49*E49</f>
        <v>15817369.406737056</v>
      </c>
      <c r="G49" s="80">
        <v>22.5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911494702.3443756</v>
      </c>
      <c r="D50" s="1">
        <v>5811598701</v>
      </c>
      <c r="E50" s="34">
        <f>+D50/B50</f>
        <v>0.5283271546363636</v>
      </c>
      <c r="F50" s="1">
        <f>+C50*E50</f>
        <v>481567402.55572313</v>
      </c>
      <c r="G50" s="40">
        <v>44.5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31584875.287227903</v>
      </c>
      <c r="D51" s="1">
        <v>223364308</v>
      </c>
      <c r="E51" s="34">
        <f>+D51/B51</f>
        <v>0.5201554570666258</v>
      </c>
      <c r="F51" s="1">
        <f>+C51*E51</f>
        <v>16429045.241420403</v>
      </c>
      <c r="G51" s="40">
        <v>39.5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0</v>
      </c>
      <c r="D52" s="41">
        <v>0</v>
      </c>
      <c r="E52" s="42">
        <f>+D52/B52</f>
        <v>0</v>
      </c>
      <c r="F52" s="41">
        <f>+C52*E52</f>
        <v>0</v>
      </c>
      <c r="G52" s="40"/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966865099.082919</v>
      </c>
      <c r="D53" s="1">
        <f>SUM(D49:D52)</f>
        <v>6412491982</v>
      </c>
      <c r="E53" s="34">
        <f>+D53/B53</f>
        <v>0.5282769245715819</v>
      </c>
      <c r="F53" s="1">
        <f>SUM(F49:F52)</f>
        <v>513813817.20388055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1503846372.3611715</v>
      </c>
      <c r="G55" s="1"/>
    </row>
    <row r="57" spans="1:8" ht="12.75">
      <c r="A57" t="s">
        <v>66</v>
      </c>
      <c r="B57" s="1">
        <v>335824</v>
      </c>
      <c r="C57" s="6">
        <f>+B57/E5</f>
        <v>625.3356423291065</v>
      </c>
      <c r="D57" s="35"/>
      <c r="H57" s="35"/>
    </row>
    <row r="58" spans="1:8" ht="12.75">
      <c r="A58" t="s">
        <v>68</v>
      </c>
      <c r="B58" s="1">
        <v>20563</v>
      </c>
      <c r="C58" s="5">
        <f>+B58/E5</f>
        <v>38.29022587192522</v>
      </c>
      <c r="D58" s="1"/>
      <c r="E58" s="1"/>
      <c r="H58" s="35"/>
    </row>
    <row r="59" spans="1:8" ht="12.75">
      <c r="A59" t="s">
        <v>67</v>
      </c>
      <c r="B59" s="1">
        <f>+B57+B58</f>
        <v>356387</v>
      </c>
      <c r="C59" s="5">
        <f>SUM(C57:C58)</f>
        <v>663.6258682010317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4"/>
      <c r="D64" s="84"/>
      <c r="F64" s="84"/>
    </row>
    <row r="65" spans="2:6" ht="12.75">
      <c r="B65" s="35"/>
      <c r="C65" s="40"/>
      <c r="D65" s="85"/>
      <c r="E65" s="40"/>
      <c r="F65" s="40"/>
    </row>
    <row r="66" spans="2:6" ht="12.75">
      <c r="B66" s="35"/>
      <c r="C66" s="40"/>
      <c r="D66" s="85"/>
      <c r="E66" s="40"/>
      <c r="F66" s="40"/>
    </row>
    <row r="67" spans="2:6" ht="12.75">
      <c r="B67" s="35"/>
      <c r="C67" s="40"/>
      <c r="D67" s="85"/>
      <c r="E67" s="40"/>
      <c r="F67" s="40"/>
    </row>
    <row r="68" spans="2:6" ht="12.75">
      <c r="B68" s="35"/>
      <c r="C68" s="40"/>
      <c r="D68" s="85"/>
      <c r="E68" s="40"/>
      <c r="F68" s="40"/>
    </row>
    <row r="69" spans="2:6" ht="12.75">
      <c r="B69" s="35"/>
      <c r="C69" s="40"/>
      <c r="D69" s="85"/>
      <c r="E69" s="40"/>
      <c r="F69" s="40"/>
    </row>
    <row r="70" spans="2:5" ht="12.75">
      <c r="B70" s="35"/>
      <c r="C70" s="40"/>
      <c r="D70" s="85"/>
      <c r="E70" s="40"/>
    </row>
    <row r="71" spans="2:5" ht="12.75">
      <c r="B71" s="35"/>
      <c r="C71" s="40"/>
      <c r="D71" s="85"/>
      <c r="E71" s="40"/>
    </row>
    <row r="72" spans="2:5" ht="12.75">
      <c r="B72" s="35"/>
      <c r="C72" s="35"/>
      <c r="D72" s="85"/>
      <c r="E72" s="40"/>
    </row>
    <row r="73" spans="2:5" ht="12.75">
      <c r="B73" s="35"/>
      <c r="C73" s="35"/>
      <c r="D73" s="85"/>
      <c r="E73" s="40"/>
    </row>
    <row r="74" spans="2:5" ht="12.75">
      <c r="B74" s="35"/>
      <c r="C74" s="35"/>
      <c r="E74" s="40"/>
    </row>
    <row r="75" spans="2:5" ht="12.75">
      <c r="B75" s="35"/>
      <c r="C75" s="35"/>
      <c r="E75" s="40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2006-10-25T20:04:45Z</cp:lastPrinted>
  <dcterms:created xsi:type="dcterms:W3CDTF">2000-08-28T16:15:11Z</dcterms:created>
  <dcterms:modified xsi:type="dcterms:W3CDTF">2006-10-25T20:16:53Z</dcterms:modified>
  <cp:category/>
  <cp:version/>
  <cp:contentType/>
  <cp:contentStatus/>
</cp:coreProperties>
</file>